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tabRatio="500"/>
  </bookViews>
  <sheets>
    <sheet name="Planilha Custo Por KM Edital" sheetId="7" r:id="rId1"/>
    <sheet name="Plan1" sheetId="8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4" i="8" l="1"/>
  <c r="F45" i="8" s="1"/>
  <c r="F34" i="8"/>
  <c r="F33" i="8"/>
  <c r="F31" i="8"/>
  <c r="F32" i="8" s="1"/>
  <c r="F35" i="8" s="1"/>
  <c r="F36" i="8" s="1"/>
  <c r="C30" i="8"/>
  <c r="C26" i="8"/>
  <c r="C47" i="8" s="1"/>
  <c r="F24" i="8"/>
  <c r="F23" i="8"/>
  <c r="F21" i="8"/>
  <c r="F22" i="8" s="1"/>
  <c r="F25" i="8" s="1"/>
  <c r="F26" i="8" s="1"/>
  <c r="F20" i="8"/>
  <c r="C19" i="8"/>
  <c r="C17" i="8"/>
  <c r="F13" i="8"/>
  <c r="F14" i="8" s="1"/>
  <c r="F16" i="8" s="1"/>
  <c r="C13" i="8"/>
  <c r="F31" i="7"/>
  <c r="F32" i="7" s="1"/>
  <c r="F33" i="7"/>
  <c r="F34" i="7"/>
  <c r="C30" i="7"/>
  <c r="F47" i="8" l="1"/>
  <c r="F49" i="8" s="1"/>
  <c r="F53" i="8" s="1"/>
  <c r="F35" i="7"/>
  <c r="F36" i="7" s="1"/>
  <c r="C19" i="7"/>
  <c r="C13" i="7"/>
  <c r="C26" i="7"/>
  <c r="F13" i="7"/>
  <c r="F14" i="7" s="1"/>
  <c r="F16" i="7" s="1"/>
  <c r="F20" i="7"/>
  <c r="F21" i="7"/>
  <c r="F22" i="7" s="1"/>
  <c r="F23" i="7"/>
  <c r="F24" i="7"/>
  <c r="F44" i="7"/>
  <c r="F45" i="7" s="1"/>
  <c r="F25" i="7" l="1"/>
  <c r="F26" i="7" s="1"/>
  <c r="C47" i="7"/>
  <c r="F47" i="7" l="1"/>
  <c r="F49" i="7" s="1"/>
  <c r="F53" i="7" s="1"/>
</calcChain>
</file>

<file path=xl/sharedStrings.xml><?xml version="1.0" encoding="utf-8"?>
<sst xmlns="http://schemas.openxmlformats.org/spreadsheetml/2006/main" count="131" uniqueCount="60">
  <si>
    <t>Custos Variaveis</t>
  </si>
  <si>
    <t>Custos Fixos</t>
  </si>
  <si>
    <t>OLEO DIESEL</t>
  </si>
  <si>
    <t>CUSTOS DE CAPITAL E DEPRECIAÇÃO</t>
  </si>
  <si>
    <t>Preço Do Litro Oleo Diesel</t>
  </si>
  <si>
    <t>Valor Médio de venda Onibus</t>
  </si>
  <si>
    <t>Média Consumida KM/Litro</t>
  </si>
  <si>
    <t>Valor da Depreciação anual %</t>
  </si>
  <si>
    <t>Custo Oleo Diesel por KM</t>
  </si>
  <si>
    <t>Valor a Depreciar no mês</t>
  </si>
  <si>
    <t>OLEO LUBRIFICANTE</t>
  </si>
  <si>
    <t>Preço do Litro Lubrificante</t>
  </si>
  <si>
    <t>Custo da Depreciação por KM</t>
  </si>
  <si>
    <t>Total na Troca - 12 Litros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</si>
  <si>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</si>
  <si>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</si>
  <si>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</si>
  <si>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</si>
  <si>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</si>
  <si>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</si>
  <si>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</si>
  <si>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</si>
  <si>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</si>
  <si>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</si>
  <si>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</si>
  <si>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Total na Troca - 6 Pneus</t>
  </si>
  <si>
    <t>INSS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</si>
  <si>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</si>
  <si>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</si>
  <si>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</si>
  <si>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</si>
  <si>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</si>
  <si>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</si>
  <si>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</si>
  <si>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</si>
  <si>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</si>
  <si>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</si>
  <si>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</si>
  <si>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</si>
  <si>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</si>
  <si>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</si>
  <si>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</si>
  <si>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</si>
  <si>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Total a Pagar por Kilometro Rodado</t>
  </si>
  <si>
    <t xml:space="preserve">Km média Percorida no Mês </t>
  </si>
  <si>
    <t>Margem de Lucro em Percentual %</t>
  </si>
  <si>
    <t>MONITOR(A)</t>
  </si>
  <si>
    <t>Monitor(a)</t>
  </si>
  <si>
    <t>Custo do Monitor(a) por KM</t>
  </si>
  <si>
    <t>Vida util do Pneus em KM</t>
  </si>
  <si>
    <t>Valor da Depreciação anual R$</t>
  </si>
  <si>
    <t>Capacidade (lugares) :</t>
  </si>
  <si>
    <t>Itinerário :</t>
  </si>
  <si>
    <t>Kilometragem Percorrida :</t>
  </si>
  <si>
    <t>Ítem :</t>
  </si>
  <si>
    <t>Cálculo de Custos do KM Rodado - Transporte Escolar</t>
  </si>
  <si>
    <t>IPVA - 1% sobre valor do veiculo</t>
  </si>
  <si>
    <t>Linha Caxambu</t>
  </si>
  <si>
    <t>x</t>
  </si>
  <si>
    <t>Total na Troca - x 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</si>
</sst>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_-* #,##0.00_-;\-* #,##0.00_-;_-* \-??_-;_-@_-"/>
    <numFmt numFmtId="165" formatCode="_-* #,##0.0000_-;\-* #,##0.0000_-;_-* \-??_-;_-@_-"/>
    <numFmt numFmtId="166" formatCode="_-* #,##0.0000_-;\-* #,##0.0000_-;_-* \-????_-;_-@_-"/>
    <numFmt numFmtId="167" formatCode="_-* #,##0_-;\-* #,##0_-;_-* \-??_-;_-@_-"/>
    <numFmt numFmtId="168" formatCode="_ * #,##0.00_ ;_ * \-#,##0.00_ ;_ * \-????_ ;_ @_ 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44" fontId="3" fillId="0" borderId="1" xfId="2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44" fontId="2" fillId="0" borderId="1" xfId="2" applyFont="1" applyBorder="1" applyAlignment="1" applyProtection="1">
      <alignment vertical="center"/>
    </xf>
    <xf numFmtId="44" fontId="3" fillId="0" borderId="1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4" fontId="2" fillId="0" borderId="0" xfId="2" applyFont="1" applyBorder="1" applyAlignment="1" applyProtection="1">
      <alignment vertical="center"/>
    </xf>
    <xf numFmtId="167" fontId="5" fillId="0" borderId="1" xfId="1" applyNumberFormat="1" applyFont="1" applyBorder="1" applyAlignment="1" applyProtection="1">
      <alignment vertical="center"/>
    </xf>
    <xf numFmtId="167" fontId="5" fillId="0" borderId="0" xfId="1" applyNumberFormat="1" applyFont="1" applyBorder="1" applyAlignment="1" applyProtection="1">
      <alignment vertical="center"/>
    </xf>
    <xf numFmtId="164" fontId="5" fillId="0" borderId="1" xfId="1" applyNumberFormat="1" applyFont="1" applyBorder="1" applyAlignment="1" applyProtection="1">
      <alignment vertical="center"/>
    </xf>
    <xf numFmtId="44" fontId="3" fillId="0" borderId="0" xfId="2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Border="1" applyAlignment="1" applyProtection="1">
      <alignment vertical="center"/>
    </xf>
    <xf numFmtId="164" fontId="5" fillId="0" borderId="0" xfId="1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164" fontId="5" fillId="0" borderId="1" xfId="1" applyFont="1" applyBorder="1" applyAlignment="1" applyProtection="1">
      <alignment vertical="center"/>
    </xf>
    <xf numFmtId="44" fontId="3" fillId="0" borderId="0" xfId="2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66" fontId="8" fillId="0" borderId="4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68" fontId="4" fillId="3" borderId="4" xfId="0" applyNumberFormat="1" applyFont="1" applyFill="1" applyBorder="1" applyAlignment="1">
      <alignment vertical="center"/>
    </xf>
    <xf numFmtId="9" fontId="8" fillId="0" borderId="1" xfId="3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53"/>
  <sheetViews>
    <sheetView tabSelected="1" view="pageBreakPreview" zoomScaleNormal="100" zoomScaleSheetLayoutView="100" workbookViewId="0">
      <selection activeCell="I28" sqref="I28"/>
    </sheetView>
  </sheetViews>
  <sheetFormatPr defaultRowHeight="15" x14ac:dyDescent="0.25"/>
  <cols>
    <col min="1" max="1" width="4" style="7" customWidth="1"/>
    <col min="2" max="2" width="30.42578125" style="8" customWidth="1"/>
    <col min="3" max="3" width="12.85546875" style="8" bestFit="1" customWidth="1"/>
    <col min="4" max="4" width="2.7109375" style="8" customWidth="1"/>
    <col min="5" max="5" width="32.85546875" style="8" customWidth="1"/>
    <col min="6" max="6" width="12.85546875" style="8" bestFit="1" customWidth="1"/>
    <col min="7" max="1027" width="9.140625" style="8" customWidth="1"/>
    <col min="1028" max="16384" width="9.140625" style="7"/>
  </cols>
  <sheetData>
    <row r="1" spans="1:6" ht="23.25" x14ac:dyDescent="0.25">
      <c r="B1" s="36" t="s">
        <v>55</v>
      </c>
      <c r="C1" s="36"/>
      <c r="D1" s="36"/>
      <c r="E1" s="36"/>
      <c r="F1" s="36"/>
    </row>
    <row r="2" spans="1:6" ht="12" customHeight="1" x14ac:dyDescent="0.25">
      <c r="B2" s="37"/>
      <c r="C2" s="38"/>
      <c r="D2" s="38"/>
      <c r="E2" s="38"/>
      <c r="F2" s="39"/>
    </row>
    <row r="3" spans="1:6" ht="18.75" x14ac:dyDescent="0.25">
      <c r="B3" s="40" t="s">
        <v>51</v>
      </c>
      <c r="C3" s="41"/>
      <c r="D3" s="42"/>
      <c r="E3" s="43" t="s">
        <v>58</v>
      </c>
      <c r="F3" s="44"/>
    </row>
    <row r="4" spans="1:6" ht="18.75" x14ac:dyDescent="0.25">
      <c r="B4" s="40" t="s">
        <v>52</v>
      </c>
      <c r="C4" s="41"/>
      <c r="D4" s="42"/>
      <c r="E4" s="43" t="s">
        <v>58</v>
      </c>
      <c r="F4" s="44"/>
    </row>
    <row r="5" spans="1:6" ht="18.75" x14ac:dyDescent="0.25">
      <c r="B5" s="40" t="s">
        <v>53</v>
      </c>
      <c r="C5" s="41"/>
      <c r="D5" s="42"/>
      <c r="E5" s="43" t="s">
        <v>58</v>
      </c>
      <c r="F5" s="44"/>
    </row>
    <row r="6" spans="1:6" ht="18" customHeight="1" x14ac:dyDescent="0.25">
      <c r="B6" s="45" t="s">
        <v>54</v>
      </c>
      <c r="C6" s="45"/>
      <c r="D6" s="45"/>
      <c r="E6" s="46" t="s">
        <v>58</v>
      </c>
      <c r="F6" s="46"/>
    </row>
    <row r="7" spans="1:6" ht="12" customHeight="1" x14ac:dyDescent="0.25">
      <c r="A7" s="10"/>
      <c r="B7" s="47"/>
      <c r="C7" s="47"/>
      <c r="D7" s="47"/>
      <c r="E7" s="47"/>
      <c r="F7" s="47"/>
    </row>
    <row r="8" spans="1:6" ht="15.75" x14ac:dyDescent="0.25">
      <c r="B8" s="35" t="s">
        <v>0</v>
      </c>
      <c r="C8" s="35"/>
      <c r="D8" s="9"/>
      <c r="E8" s="35" t="s">
        <v>1</v>
      </c>
      <c r="F8" s="35"/>
    </row>
    <row r="9" spans="1:6" ht="15.75" x14ac:dyDescent="0.25">
      <c r="A9" s="10"/>
      <c r="B9" s="49"/>
      <c r="C9" s="49"/>
      <c r="D9" s="49"/>
      <c r="E9" s="49"/>
      <c r="F9" s="49"/>
    </row>
    <row r="10" spans="1:6" x14ac:dyDescent="0.25">
      <c r="B10" s="48" t="s">
        <v>2</v>
      </c>
      <c r="C10" s="48"/>
      <c r="D10" s="11"/>
      <c r="E10" s="48" t="s">
        <v>3</v>
      </c>
      <c r="F10" s="48"/>
    </row>
    <row r="11" spans="1:6" x14ac:dyDescent="0.25">
      <c r="B11" s="4" t="s">
        <v>4</v>
      </c>
      <c r="C11" s="5">
        <v>6.3</v>
      </c>
      <c r="D11" s="12"/>
      <c r="E11" s="4" t="s">
        <v>5</v>
      </c>
      <c r="F11" s="5"/>
    </row>
    <row r="12" spans="1:6" x14ac:dyDescent="0.25">
      <c r="B12" s="4" t="s">
        <v>6</v>
      </c>
      <c r="C12" s="13">
        <v>6</v>
      </c>
      <c r="D12" s="14"/>
      <c r="E12" s="4" t="s">
        <v>7</v>
      </c>
      <c r="F12" s="15">
        <v>5</v>
      </c>
    </row>
    <row r="13" spans="1:6" x14ac:dyDescent="0.25">
      <c r="B13" s="1" t="s">
        <v>8</v>
      </c>
      <c r="C13" s="3">
        <f>C11/C12</f>
        <v>1.05</v>
      </c>
      <c r="D13" s="16"/>
      <c r="E13" s="4" t="s">
        <v>50</v>
      </c>
      <c r="F13" s="5">
        <f>F11/100*F12</f>
        <v>0</v>
      </c>
    </row>
    <row r="14" spans="1:6" x14ac:dyDescent="0.25">
      <c r="B14" s="17"/>
      <c r="C14" s="18"/>
      <c r="D14" s="18"/>
      <c r="E14" s="4" t="s">
        <v>9</v>
      </c>
      <c r="F14" s="5">
        <f>F13/12</f>
        <v>0</v>
      </c>
    </row>
    <row r="15" spans="1:6" x14ac:dyDescent="0.25">
      <c r="B15" s="48" t="s">
        <v>10</v>
      </c>
      <c r="C15" s="48"/>
      <c r="D15" s="11"/>
      <c r="E15" s="4" t="s">
        <v>44</v>
      </c>
      <c r="F15" s="13">
        <v>1000</v>
      </c>
    </row>
    <row r="16" spans="1:6" x14ac:dyDescent="0.25">
      <c r="B16" s="4" t="s">
        <v>11</v>
      </c>
      <c r="C16" s="5">
        <v>28</v>
      </c>
      <c r="D16" s="12"/>
      <c r="E16" s="1" t="s">
        <v>12</v>
      </c>
      <c r="F16" s="3">
        <f>F14/F15</f>
        <v>0</v>
      </c>
    </row>
    <row r="17" spans="2:6" x14ac:dyDescent="0.25">
      <c r="B17" s="4" t="s">
        <v>59</v>
      </c>
      <c r="C17" s="5">
        <v>810</v>
      </c>
      <c r="D17" s="12"/>
    </row>
    <row r="18" spans="2:6" x14ac:dyDescent="0.25">
      <c r="B18" s="4" t="s">
        <v>15</v>
      </c>
      <c r="C18" s="13">
        <v>10000</v>
      </c>
      <c r="D18" s="19"/>
      <c r="E18" s="48" t="s">
        <v>14</v>
      </c>
      <c r="F18" s="48"/>
    </row>
    <row r="19" spans="2:6" x14ac:dyDescent="0.25">
      <c r="B19" s="1" t="s">
        <v>17</v>
      </c>
      <c r="C19" s="3">
        <f>C17/C18</f>
        <v>8.1000000000000003E-2</v>
      </c>
      <c r="D19" s="16"/>
      <c r="E19" s="4" t="s">
        <v>16</v>
      </c>
      <c r="F19" s="5">
        <v>1212</v>
      </c>
    </row>
    <row r="20" spans="2:6" x14ac:dyDescent="0.25">
      <c r="B20" s="20"/>
      <c r="C20" s="20"/>
      <c r="D20" s="20"/>
      <c r="E20" s="4" t="s">
        <v>18</v>
      </c>
      <c r="F20" s="5">
        <f>F19/12</f>
        <v>101</v>
      </c>
    </row>
    <row r="21" spans="2:6" x14ac:dyDescent="0.25">
      <c r="B21" s="48" t="s">
        <v>19</v>
      </c>
      <c r="C21" s="48"/>
      <c r="D21" s="11"/>
      <c r="E21" s="4" t="s">
        <v>20</v>
      </c>
      <c r="F21" s="5">
        <f>F19/12</f>
        <v>101</v>
      </c>
    </row>
    <row r="22" spans="2:6" x14ac:dyDescent="0.25">
      <c r="B22" s="4" t="s">
        <v>21</v>
      </c>
      <c r="C22" s="5">
        <v>600</v>
      </c>
      <c r="D22" s="12"/>
      <c r="E22" s="4" t="s">
        <v>22</v>
      </c>
      <c r="F22" s="5">
        <f>F21/3</f>
        <v>33.666666666666664</v>
      </c>
    </row>
    <row r="23" spans="2:6" x14ac:dyDescent="0.25">
      <c r="B23" s="4" t="s">
        <v>23</v>
      </c>
      <c r="C23" s="21">
        <v>6</v>
      </c>
      <c r="D23" s="19"/>
      <c r="E23" s="4" t="s">
        <v>24</v>
      </c>
      <c r="F23" s="5">
        <f>F19*0.08</f>
        <v>96.960000000000008</v>
      </c>
    </row>
    <row r="24" spans="2:6" x14ac:dyDescent="0.25">
      <c r="B24" s="4" t="s">
        <v>25</v>
      </c>
      <c r="C24" s="5">
        <v>4800</v>
      </c>
      <c r="D24" s="12"/>
      <c r="E24" s="4" t="s">
        <v>26</v>
      </c>
      <c r="F24" s="5">
        <f>F19*0.21</f>
        <v>254.51999999999998</v>
      </c>
    </row>
    <row r="25" spans="2:6" x14ac:dyDescent="0.25">
      <c r="B25" s="4" t="s">
        <v>49</v>
      </c>
      <c r="C25" s="13">
        <v>50000</v>
      </c>
      <c r="D25" s="14"/>
      <c r="E25" s="4" t="s">
        <v>27</v>
      </c>
      <c r="F25" s="5">
        <f>F19+F20+F21+F22+F23+F24</f>
        <v>1799.1466666666668</v>
      </c>
    </row>
    <row r="26" spans="2:6" x14ac:dyDescent="0.25">
      <c r="B26" s="1" t="s">
        <v>28</v>
      </c>
      <c r="C26" s="3">
        <f>C24/C25</f>
        <v>9.6000000000000002E-2</v>
      </c>
      <c r="D26" s="16"/>
      <c r="E26" s="1" t="s">
        <v>31</v>
      </c>
      <c r="F26" s="3">
        <f>F25/F15</f>
        <v>1.7991466666666667</v>
      </c>
    </row>
    <row r="27" spans="2:6" x14ac:dyDescent="0.25">
      <c r="B27" s="20"/>
      <c r="C27" s="20"/>
      <c r="D27" s="20"/>
      <c r="E27" s="20"/>
      <c r="F27" s="20"/>
    </row>
    <row r="28" spans="2:6" x14ac:dyDescent="0.25">
      <c r="B28" s="48" t="s">
        <v>29</v>
      </c>
      <c r="C28" s="48"/>
      <c r="D28" s="11"/>
      <c r="E28" s="50" t="s">
        <v>46</v>
      </c>
      <c r="F28" s="51"/>
    </row>
    <row r="29" spans="2:6" x14ac:dyDescent="0.25">
      <c r="B29" s="4" t="s">
        <v>30</v>
      </c>
      <c r="C29" s="5">
        <v>300</v>
      </c>
      <c r="D29" s="12"/>
      <c r="E29" s="1" t="s">
        <v>47</v>
      </c>
      <c r="F29" s="2">
        <v>0</v>
      </c>
    </row>
    <row r="30" spans="2:6" x14ac:dyDescent="0.25">
      <c r="B30" s="1" t="s">
        <v>32</v>
      </c>
      <c r="C30" s="3">
        <f>C29/F15</f>
        <v>0.3</v>
      </c>
      <c r="D30" s="16"/>
      <c r="E30" s="4" t="s">
        <v>18</v>
      </c>
      <c r="F30" s="2">
        <v>0</v>
      </c>
    </row>
    <row r="31" spans="2:6" x14ac:dyDescent="0.25">
      <c r="B31" s="17"/>
      <c r="C31" s="18"/>
      <c r="D31" s="18"/>
      <c r="E31" s="4" t="s">
        <v>20</v>
      </c>
      <c r="F31" s="2">
        <f>F29/12</f>
        <v>0</v>
      </c>
    </row>
    <row r="32" spans="2:6" x14ac:dyDescent="0.25">
      <c r="B32" s="17"/>
      <c r="C32" s="18"/>
      <c r="D32" s="18"/>
      <c r="E32" s="4" t="s">
        <v>22</v>
      </c>
      <c r="F32" s="2">
        <f>F31/3</f>
        <v>0</v>
      </c>
    </row>
    <row r="33" spans="2:6" x14ac:dyDescent="0.25">
      <c r="B33" s="17"/>
      <c r="C33" s="18"/>
      <c r="D33" s="18"/>
      <c r="E33" s="4" t="s">
        <v>24</v>
      </c>
      <c r="F33" s="2">
        <f>F29*0.08</f>
        <v>0</v>
      </c>
    </row>
    <row r="34" spans="2:6" x14ac:dyDescent="0.25">
      <c r="B34" s="17"/>
      <c r="C34" s="18"/>
      <c r="D34" s="18"/>
      <c r="E34" s="4" t="s">
        <v>26</v>
      </c>
      <c r="F34" s="2">
        <f>F29*0.21</f>
        <v>0</v>
      </c>
    </row>
    <row r="35" spans="2:6" x14ac:dyDescent="0.25">
      <c r="B35" s="17"/>
      <c r="C35" s="18"/>
      <c r="D35" s="18"/>
      <c r="E35" s="4" t="s">
        <v>27</v>
      </c>
      <c r="F35" s="2">
        <f>SUM(F29:F34)</f>
        <v>0</v>
      </c>
    </row>
    <row r="36" spans="2:6" x14ac:dyDescent="0.25">
      <c r="B36" s="17"/>
      <c r="C36" s="18"/>
      <c r="D36" s="18"/>
      <c r="E36" s="1" t="s">
        <v>48</v>
      </c>
      <c r="F36" s="6">
        <f>F35/F15</f>
        <v>0</v>
      </c>
    </row>
    <row r="37" spans="2:6" x14ac:dyDescent="0.25">
      <c r="B37" s="17"/>
      <c r="C37" s="18"/>
      <c r="D37" s="18"/>
      <c r="E37" s="17"/>
      <c r="F37" s="22"/>
    </row>
    <row r="38" spans="2:6" x14ac:dyDescent="0.25">
      <c r="B38" s="17"/>
      <c r="C38" s="18"/>
      <c r="D38" s="18"/>
      <c r="E38" s="48" t="s">
        <v>33</v>
      </c>
      <c r="F38" s="48"/>
    </row>
    <row r="39" spans="2:6" x14ac:dyDescent="0.25">
      <c r="B39" s="17"/>
      <c r="C39" s="23"/>
      <c r="D39" s="23"/>
      <c r="E39" s="4" t="s">
        <v>56</v>
      </c>
      <c r="F39" s="5">
        <v>100</v>
      </c>
    </row>
    <row r="40" spans="2:6" x14ac:dyDescent="0.25">
      <c r="B40" s="20"/>
      <c r="C40" s="20"/>
      <c r="D40" s="20"/>
      <c r="E40" s="4" t="s">
        <v>34</v>
      </c>
      <c r="F40" s="5">
        <v>195</v>
      </c>
    </row>
    <row r="41" spans="2:6" x14ac:dyDescent="0.25">
      <c r="B41" s="20"/>
      <c r="C41" s="20"/>
      <c r="D41" s="20"/>
      <c r="E41" s="4" t="s">
        <v>35</v>
      </c>
      <c r="F41" s="5">
        <v>45</v>
      </c>
    </row>
    <row r="42" spans="2:6" s="8" customFormat="1" ht="12.75" x14ac:dyDescent="0.25">
      <c r="B42" s="20"/>
      <c r="C42" s="20"/>
      <c r="D42" s="20"/>
      <c r="E42" s="4" t="s">
        <v>36</v>
      </c>
      <c r="F42" s="5">
        <v>120</v>
      </c>
    </row>
    <row r="43" spans="2:6" s="8" customFormat="1" ht="12.75" x14ac:dyDescent="0.25">
      <c r="B43" s="20"/>
      <c r="C43" s="20"/>
      <c r="D43" s="20"/>
      <c r="E43" s="4" t="s">
        <v>37</v>
      </c>
      <c r="F43" s="5">
        <v>300</v>
      </c>
    </row>
    <row r="44" spans="2:6" s="8" customFormat="1" ht="12.75" x14ac:dyDescent="0.25">
      <c r="B44" s="20"/>
      <c r="C44" s="20"/>
      <c r="D44" s="20"/>
      <c r="E44" s="4" t="s">
        <v>38</v>
      </c>
      <c r="F44" s="5">
        <f>SUM(F39:F43)</f>
        <v>760</v>
      </c>
    </row>
    <row r="45" spans="2:6" s="8" customFormat="1" ht="12.75" x14ac:dyDescent="0.25">
      <c r="B45" s="20"/>
      <c r="C45" s="20"/>
      <c r="D45" s="20"/>
      <c r="E45" s="1" t="s">
        <v>39</v>
      </c>
      <c r="F45" s="3">
        <f>F44/F15</f>
        <v>0.76</v>
      </c>
    </row>
    <row r="46" spans="2:6" s="8" customFormat="1" ht="12.75" x14ac:dyDescent="0.25">
      <c r="B46" s="20"/>
      <c r="C46" s="20"/>
      <c r="D46" s="20"/>
      <c r="E46" s="17"/>
      <c r="F46" s="16"/>
    </row>
    <row r="47" spans="2:6" s="8" customFormat="1" x14ac:dyDescent="0.25">
      <c r="B47" s="24" t="s">
        <v>40</v>
      </c>
      <c r="C47" s="25">
        <f>C26+C19+C13+C30</f>
        <v>1.5270000000000001</v>
      </c>
      <c r="D47" s="26"/>
      <c r="E47" s="24" t="s">
        <v>41</v>
      </c>
      <c r="F47" s="25">
        <f>F45+F26+F16+F36</f>
        <v>2.5591466666666669</v>
      </c>
    </row>
    <row r="48" spans="2:6" s="8" customFormat="1" ht="12" customHeight="1" x14ac:dyDescent="0.25">
      <c r="B48" s="27"/>
      <c r="C48" s="26"/>
      <c r="D48" s="26"/>
      <c r="E48" s="27"/>
      <c r="F48" s="26"/>
    </row>
    <row r="49" spans="2:6" s="8" customFormat="1" x14ac:dyDescent="0.25">
      <c r="B49" s="24" t="s">
        <v>42</v>
      </c>
      <c r="C49" s="28"/>
      <c r="D49" s="28"/>
      <c r="E49" s="28"/>
      <c r="F49" s="25">
        <f>F47+C47</f>
        <v>4.086146666666667</v>
      </c>
    </row>
    <row r="50" spans="2:6" s="8" customFormat="1" ht="12" customHeight="1" x14ac:dyDescent="0.25">
      <c r="B50" s="27"/>
      <c r="C50" s="27"/>
      <c r="D50" s="27"/>
      <c r="E50" s="27"/>
      <c r="F50" s="26"/>
    </row>
    <row r="51" spans="2:6" s="8" customFormat="1" x14ac:dyDescent="0.25">
      <c r="B51" s="24" t="s">
        <v>45</v>
      </c>
      <c r="C51" s="28"/>
      <c r="D51" s="28"/>
      <c r="E51" s="28"/>
      <c r="F51" s="34">
        <v>0.25</v>
      </c>
    </row>
    <row r="52" spans="2:6" s="8" customFormat="1" ht="12" customHeight="1" x14ac:dyDescent="0.25">
      <c r="B52" s="29"/>
      <c r="C52" s="29"/>
      <c r="D52" s="29"/>
      <c r="E52" s="29"/>
      <c r="F52" s="30"/>
    </row>
    <row r="53" spans="2:6" s="8" customFormat="1" ht="15.75" x14ac:dyDescent="0.25">
      <c r="B53" s="31" t="s">
        <v>43</v>
      </c>
      <c r="C53" s="32"/>
      <c r="D53" s="32"/>
      <c r="E53" s="32"/>
      <c r="F53" s="33">
        <f>(F49*F51)+F49</f>
        <v>5.107683333333334</v>
      </c>
    </row>
  </sheetData>
  <mergeCells count="22">
    <mergeCell ref="B28:C28"/>
    <mergeCell ref="E28:F28"/>
    <mergeCell ref="E38:F38"/>
    <mergeCell ref="B9:F9"/>
    <mergeCell ref="B10:C10"/>
    <mergeCell ref="E10:F10"/>
    <mergeCell ref="B15:C15"/>
    <mergeCell ref="E18:F18"/>
    <mergeCell ref="B21:C21"/>
    <mergeCell ref="B8:C8"/>
    <mergeCell ref="E8:F8"/>
    <mergeCell ref="B1:F1"/>
    <mergeCell ref="B2:F2"/>
    <mergeCell ref="B3:D3"/>
    <mergeCell ref="E3:F3"/>
    <mergeCell ref="B4:D4"/>
    <mergeCell ref="E4:F4"/>
    <mergeCell ref="B5:D5"/>
    <mergeCell ref="E5:F5"/>
    <mergeCell ref="B6:D6"/>
    <mergeCell ref="E6:F6"/>
    <mergeCell ref="B7:F7"/>
  </mergeCells>
  <pageMargins left="0.51181102362204722" right="0.51181102362204722" top="0.59055118110236227" bottom="0.59055118110236227" header="0.51181102362204722" footer="0.51181102362204722"/>
  <pageSetup paperSize="9" scale="94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6" workbookViewId="0">
      <selection activeCell="E3" sqref="E3:F3"/>
    </sheetView>
  </sheetViews>
  <sheetFormatPr defaultRowHeight="15" x14ac:dyDescent="0.25"/>
  <cols>
    <col min="2" max="2" width="32.85546875" customWidth="1"/>
    <col min="3" max="3" width="27.5703125" customWidth="1"/>
    <col min="5" max="5" width="35.140625" customWidth="1"/>
    <col min="6" max="6" width="20.7109375" customWidth="1"/>
  </cols>
  <sheetData>
    <row r="1" spans="1:6" ht="23.25" x14ac:dyDescent="0.25">
      <c r="A1" s="7"/>
      <c r="B1" s="36" t="s">
        <v>55</v>
      </c>
      <c r="C1" s="36"/>
      <c r="D1" s="36"/>
      <c r="E1" s="36"/>
      <c r="F1" s="36"/>
    </row>
    <row r="2" spans="1:6" ht="23.25" x14ac:dyDescent="0.25">
      <c r="A2" s="7"/>
      <c r="B2" s="37"/>
      <c r="C2" s="38"/>
      <c r="D2" s="38"/>
      <c r="E2" s="38"/>
      <c r="F2" s="39"/>
    </row>
    <row r="3" spans="1:6" ht="18.75" x14ac:dyDescent="0.25">
      <c r="A3" s="7"/>
      <c r="B3" s="40" t="s">
        <v>51</v>
      </c>
      <c r="C3" s="41"/>
      <c r="D3" s="42"/>
      <c r="E3" s="43">
        <v>14</v>
      </c>
      <c r="F3" s="44"/>
    </row>
    <row r="4" spans="1:6" ht="18.75" x14ac:dyDescent="0.25">
      <c r="A4" s="7"/>
      <c r="B4" s="40" t="s">
        <v>52</v>
      </c>
      <c r="C4" s="41"/>
      <c r="D4" s="42"/>
      <c r="E4" s="43" t="s">
        <v>57</v>
      </c>
      <c r="F4" s="44"/>
    </row>
    <row r="5" spans="1:6" ht="18.75" x14ac:dyDescent="0.25">
      <c r="A5" s="7"/>
      <c r="B5" s="40" t="s">
        <v>53</v>
      </c>
      <c r="C5" s="41"/>
      <c r="D5" s="42"/>
      <c r="E5" s="43">
        <v>26</v>
      </c>
      <c r="F5" s="44"/>
    </row>
    <row r="6" spans="1:6" ht="18.75" x14ac:dyDescent="0.25">
      <c r="A6" s="7"/>
      <c r="B6" s="45" t="s">
        <v>54</v>
      </c>
      <c r="C6" s="45"/>
      <c r="D6" s="45"/>
      <c r="E6" s="46">
        <v>1</v>
      </c>
      <c r="F6" s="46"/>
    </row>
    <row r="7" spans="1:6" ht="18.75" x14ac:dyDescent="0.25">
      <c r="A7" s="10"/>
      <c r="B7" s="47"/>
      <c r="C7" s="47"/>
      <c r="D7" s="47"/>
      <c r="E7" s="47"/>
      <c r="F7" s="47"/>
    </row>
    <row r="8" spans="1:6" ht="15.75" x14ac:dyDescent="0.25">
      <c r="A8" s="7"/>
      <c r="B8" s="35" t="s">
        <v>0</v>
      </c>
      <c r="C8" s="35"/>
      <c r="D8" s="9"/>
      <c r="E8" s="35" t="s">
        <v>1</v>
      </c>
      <c r="F8" s="35"/>
    </row>
    <row r="9" spans="1:6" ht="15.75" x14ac:dyDescent="0.25">
      <c r="A9" s="10"/>
      <c r="B9" s="49"/>
      <c r="C9" s="49"/>
      <c r="D9" s="49"/>
      <c r="E9" s="49"/>
      <c r="F9" s="49"/>
    </row>
    <row r="10" spans="1:6" x14ac:dyDescent="0.25">
      <c r="A10" s="7"/>
      <c r="B10" s="48" t="s">
        <v>2</v>
      </c>
      <c r="C10" s="48"/>
      <c r="D10" s="11"/>
      <c r="E10" s="48" t="s">
        <v>3</v>
      </c>
      <c r="F10" s="48"/>
    </row>
    <row r="11" spans="1:6" x14ac:dyDescent="0.25">
      <c r="A11" s="7"/>
      <c r="B11" s="4" t="s">
        <v>4</v>
      </c>
      <c r="C11" s="5">
        <v>6.4</v>
      </c>
      <c r="D11" s="12"/>
      <c r="E11" s="4" t="s">
        <v>5</v>
      </c>
      <c r="F11" s="5"/>
    </row>
    <row r="12" spans="1:6" x14ac:dyDescent="0.25">
      <c r="A12" s="7"/>
      <c r="B12" s="4" t="s">
        <v>6</v>
      </c>
      <c r="C12" s="13">
        <v>6</v>
      </c>
      <c r="D12" s="14"/>
      <c r="E12" s="4" t="s">
        <v>7</v>
      </c>
      <c r="F12" s="15">
        <v>5</v>
      </c>
    </row>
    <row r="13" spans="1:6" x14ac:dyDescent="0.25">
      <c r="A13" s="7"/>
      <c r="B13" s="1" t="s">
        <v>8</v>
      </c>
      <c r="C13" s="3">
        <f>C11/C12</f>
        <v>1.0666666666666667</v>
      </c>
      <c r="D13" s="16"/>
      <c r="E13" s="4" t="s">
        <v>50</v>
      </c>
      <c r="F13" s="5">
        <f>F11/100*F12</f>
        <v>0</v>
      </c>
    </row>
    <row r="14" spans="1:6" x14ac:dyDescent="0.25">
      <c r="A14" s="7"/>
      <c r="B14" s="17"/>
      <c r="C14" s="18"/>
      <c r="D14" s="18"/>
      <c r="E14" s="4" t="s">
        <v>9</v>
      </c>
      <c r="F14" s="5">
        <f>F13/12</f>
        <v>0</v>
      </c>
    </row>
    <row r="15" spans="1:6" x14ac:dyDescent="0.25">
      <c r="A15" s="7"/>
      <c r="B15" s="48" t="s">
        <v>10</v>
      </c>
      <c r="C15" s="48"/>
      <c r="D15" s="11"/>
      <c r="E15" s="4" t="s">
        <v>44</v>
      </c>
      <c r="F15" s="13">
        <v>504</v>
      </c>
    </row>
    <row r="16" spans="1:6" x14ac:dyDescent="0.25">
      <c r="A16" s="7"/>
      <c r="B16" s="4" t="s">
        <v>11</v>
      </c>
      <c r="C16" s="5">
        <v>28</v>
      </c>
      <c r="D16" s="12"/>
      <c r="E16" s="1" t="s">
        <v>12</v>
      </c>
      <c r="F16" s="3">
        <f>F14/F15</f>
        <v>0</v>
      </c>
    </row>
    <row r="17" spans="1:6" x14ac:dyDescent="0.25">
      <c r="A17" s="7"/>
      <c r="B17" s="4" t="s">
        <v>13</v>
      </c>
      <c r="C17" s="5">
        <f>C16*12</f>
        <v>336</v>
      </c>
      <c r="D17" s="12"/>
      <c r="E17" s="8"/>
      <c r="F17" s="8"/>
    </row>
    <row r="18" spans="1:6" x14ac:dyDescent="0.25">
      <c r="A18" s="7"/>
      <c r="B18" s="4" t="s">
        <v>15</v>
      </c>
      <c r="C18" s="13">
        <v>5000</v>
      </c>
      <c r="D18" s="19"/>
      <c r="E18" s="48" t="s">
        <v>14</v>
      </c>
      <c r="F18" s="48"/>
    </row>
    <row r="19" spans="1:6" x14ac:dyDescent="0.25">
      <c r="A19" s="7"/>
      <c r="B19" s="1" t="s">
        <v>17</v>
      </c>
      <c r="C19" s="3">
        <f>C17/C18</f>
        <v>6.7199999999999996E-2</v>
      </c>
      <c r="D19" s="16"/>
      <c r="E19" s="4" t="s">
        <v>16</v>
      </c>
      <c r="F19" s="5">
        <v>1212</v>
      </c>
    </row>
    <row r="20" spans="1:6" x14ac:dyDescent="0.25">
      <c r="A20" s="7"/>
      <c r="B20" s="20"/>
      <c r="C20" s="20"/>
      <c r="D20" s="20"/>
      <c r="E20" s="4" t="s">
        <v>18</v>
      </c>
      <c r="F20" s="5">
        <f>F19/12</f>
        <v>101</v>
      </c>
    </row>
    <row r="21" spans="1:6" x14ac:dyDescent="0.25">
      <c r="A21" s="7"/>
      <c r="B21" s="48" t="s">
        <v>19</v>
      </c>
      <c r="C21" s="48"/>
      <c r="D21" s="11"/>
      <c r="E21" s="4" t="s">
        <v>20</v>
      </c>
      <c r="F21" s="5">
        <f>F19/12</f>
        <v>101</v>
      </c>
    </row>
    <row r="22" spans="1:6" x14ac:dyDescent="0.25">
      <c r="A22" s="7"/>
      <c r="B22" s="4" t="s">
        <v>21</v>
      </c>
      <c r="C22" s="5">
        <v>600</v>
      </c>
      <c r="D22" s="12"/>
      <c r="E22" s="4" t="s">
        <v>22</v>
      </c>
      <c r="F22" s="5">
        <f>F21/3</f>
        <v>33.666666666666664</v>
      </c>
    </row>
    <row r="23" spans="1:6" x14ac:dyDescent="0.25">
      <c r="A23" s="7"/>
      <c r="B23" s="4" t="s">
        <v>23</v>
      </c>
      <c r="C23" s="21">
        <v>6</v>
      </c>
      <c r="D23" s="19"/>
      <c r="E23" s="4" t="s">
        <v>24</v>
      </c>
      <c r="F23" s="5">
        <f>F19*0.08</f>
        <v>96.960000000000008</v>
      </c>
    </row>
    <row r="24" spans="1:6" x14ac:dyDescent="0.25">
      <c r="A24" s="7"/>
      <c r="B24" s="4" t="s">
        <v>25</v>
      </c>
      <c r="C24" s="5">
        <v>4800</v>
      </c>
      <c r="D24" s="12"/>
      <c r="E24" s="4" t="s">
        <v>26</v>
      </c>
      <c r="F24" s="5">
        <f>F19*0.21</f>
        <v>254.51999999999998</v>
      </c>
    </row>
    <row r="25" spans="1:6" x14ac:dyDescent="0.25">
      <c r="A25" s="7"/>
      <c r="B25" s="4" t="s">
        <v>49</v>
      </c>
      <c r="C25" s="13">
        <v>50000</v>
      </c>
      <c r="D25" s="14"/>
      <c r="E25" s="4" t="s">
        <v>27</v>
      </c>
      <c r="F25" s="5">
        <f>F19+F20+F21+F22+F23+F24</f>
        <v>1799.1466666666668</v>
      </c>
    </row>
    <row r="26" spans="1:6" x14ac:dyDescent="0.25">
      <c r="A26" s="7"/>
      <c r="B26" s="1" t="s">
        <v>28</v>
      </c>
      <c r="C26" s="3">
        <f>C24/C25</f>
        <v>9.6000000000000002E-2</v>
      </c>
      <c r="D26" s="16"/>
      <c r="E26" s="1" t="s">
        <v>31</v>
      </c>
      <c r="F26" s="3">
        <f>F25/F15</f>
        <v>3.5697354497354499</v>
      </c>
    </row>
    <row r="27" spans="1:6" x14ac:dyDescent="0.25">
      <c r="A27" s="7"/>
      <c r="B27" s="20"/>
      <c r="C27" s="20"/>
      <c r="D27" s="20"/>
      <c r="E27" s="20"/>
      <c r="F27" s="20"/>
    </row>
    <row r="28" spans="1:6" x14ac:dyDescent="0.25">
      <c r="A28" s="7"/>
      <c r="B28" s="48" t="s">
        <v>29</v>
      </c>
      <c r="C28" s="48"/>
      <c r="D28" s="11"/>
      <c r="E28" s="50" t="s">
        <v>46</v>
      </c>
      <c r="F28" s="51"/>
    </row>
    <row r="29" spans="1:6" x14ac:dyDescent="0.25">
      <c r="A29" s="7"/>
      <c r="B29" s="4" t="s">
        <v>30</v>
      </c>
      <c r="C29" s="5">
        <v>300</v>
      </c>
      <c r="D29" s="12"/>
      <c r="E29" s="1" t="s">
        <v>47</v>
      </c>
      <c r="F29" s="2">
        <v>0</v>
      </c>
    </row>
    <row r="30" spans="1:6" x14ac:dyDescent="0.25">
      <c r="A30" s="7"/>
      <c r="B30" s="1" t="s">
        <v>32</v>
      </c>
      <c r="C30" s="3">
        <f>C29/F15</f>
        <v>0.59523809523809523</v>
      </c>
      <c r="D30" s="16"/>
      <c r="E30" s="4" t="s">
        <v>18</v>
      </c>
      <c r="F30" s="2">
        <v>0</v>
      </c>
    </row>
    <row r="31" spans="1:6" x14ac:dyDescent="0.25">
      <c r="A31" s="7"/>
      <c r="B31" s="17"/>
      <c r="C31" s="18"/>
      <c r="D31" s="18"/>
      <c r="E31" s="4" t="s">
        <v>20</v>
      </c>
      <c r="F31" s="2">
        <f>F29/12</f>
        <v>0</v>
      </c>
    </row>
    <row r="32" spans="1:6" x14ac:dyDescent="0.25">
      <c r="A32" s="7"/>
      <c r="B32" s="17"/>
      <c r="C32" s="18"/>
      <c r="D32" s="18"/>
      <c r="E32" s="4" t="s">
        <v>22</v>
      </c>
      <c r="F32" s="2">
        <f>F31/3</f>
        <v>0</v>
      </c>
    </row>
    <row r="33" spans="1:6" x14ac:dyDescent="0.25">
      <c r="A33" s="7"/>
      <c r="B33" s="17"/>
      <c r="C33" s="18"/>
      <c r="D33" s="18"/>
      <c r="E33" s="4" t="s">
        <v>24</v>
      </c>
      <c r="F33" s="2">
        <f>F29*0.08</f>
        <v>0</v>
      </c>
    </row>
    <row r="34" spans="1:6" x14ac:dyDescent="0.25">
      <c r="A34" s="7"/>
      <c r="B34" s="17"/>
      <c r="C34" s="18"/>
      <c r="D34" s="18"/>
      <c r="E34" s="4" t="s">
        <v>26</v>
      </c>
      <c r="F34" s="2">
        <f>F29*0.21</f>
        <v>0</v>
      </c>
    </row>
    <row r="35" spans="1:6" x14ac:dyDescent="0.25">
      <c r="A35" s="7"/>
      <c r="B35" s="17"/>
      <c r="C35" s="18"/>
      <c r="D35" s="18"/>
      <c r="E35" s="4" t="s">
        <v>27</v>
      </c>
      <c r="F35" s="2">
        <f>SUM(F29:F34)</f>
        <v>0</v>
      </c>
    </row>
    <row r="36" spans="1:6" x14ac:dyDescent="0.25">
      <c r="A36" s="7"/>
      <c r="B36" s="17"/>
      <c r="C36" s="18"/>
      <c r="D36" s="18"/>
      <c r="E36" s="1" t="s">
        <v>48</v>
      </c>
      <c r="F36" s="6">
        <f>F35/F15</f>
        <v>0</v>
      </c>
    </row>
    <row r="37" spans="1:6" x14ac:dyDescent="0.25">
      <c r="A37" s="7"/>
      <c r="B37" s="17"/>
      <c r="C37" s="18"/>
      <c r="D37" s="18"/>
      <c r="E37" s="17"/>
      <c r="F37" s="22"/>
    </row>
    <row r="38" spans="1:6" x14ac:dyDescent="0.25">
      <c r="A38" s="7"/>
      <c r="B38" s="17"/>
      <c r="C38" s="18"/>
      <c r="D38" s="18"/>
      <c r="E38" s="48" t="s">
        <v>33</v>
      </c>
      <c r="F38" s="48"/>
    </row>
    <row r="39" spans="1:6" x14ac:dyDescent="0.25">
      <c r="A39" s="7"/>
      <c r="B39" s="17"/>
      <c r="C39" s="23"/>
      <c r="D39" s="23"/>
      <c r="E39" s="4" t="s">
        <v>56</v>
      </c>
      <c r="F39" s="5">
        <v>100</v>
      </c>
    </row>
    <row r="40" spans="1:6" x14ac:dyDescent="0.25">
      <c r="A40" s="7"/>
      <c r="B40" s="20"/>
      <c r="C40" s="20"/>
      <c r="D40" s="20"/>
      <c r="E40" s="4" t="s">
        <v>34</v>
      </c>
      <c r="F40" s="5">
        <v>195</v>
      </c>
    </row>
    <row r="41" spans="1:6" x14ac:dyDescent="0.25">
      <c r="A41" s="7"/>
      <c r="B41" s="20"/>
      <c r="C41" s="20"/>
      <c r="D41" s="20"/>
      <c r="E41" s="4" t="s">
        <v>35</v>
      </c>
      <c r="F41" s="5">
        <v>45</v>
      </c>
    </row>
    <row r="42" spans="1:6" x14ac:dyDescent="0.25">
      <c r="A42" s="8"/>
      <c r="B42" s="20"/>
      <c r="C42" s="20"/>
      <c r="D42" s="20"/>
      <c r="E42" s="4" t="s">
        <v>36</v>
      </c>
      <c r="F42" s="5">
        <v>120</v>
      </c>
    </row>
    <row r="43" spans="1:6" x14ac:dyDescent="0.25">
      <c r="A43" s="8"/>
      <c r="B43" s="20"/>
      <c r="C43" s="20"/>
      <c r="D43" s="20"/>
      <c r="E43" s="4" t="s">
        <v>37</v>
      </c>
      <c r="F43" s="5">
        <v>200</v>
      </c>
    </row>
    <row r="44" spans="1:6" x14ac:dyDescent="0.25">
      <c r="A44" s="8"/>
      <c r="B44" s="20"/>
      <c r="C44" s="20"/>
      <c r="D44" s="20"/>
      <c r="E44" s="4" t="s">
        <v>38</v>
      </c>
      <c r="F44" s="5">
        <f>SUM(F39:F43)</f>
        <v>660</v>
      </c>
    </row>
    <row r="45" spans="1:6" x14ac:dyDescent="0.25">
      <c r="A45" s="8"/>
      <c r="B45" s="20"/>
      <c r="C45" s="20"/>
      <c r="D45" s="20"/>
      <c r="E45" s="1" t="s">
        <v>39</v>
      </c>
      <c r="F45" s="3">
        <f>F44/F15</f>
        <v>1.3095238095238095</v>
      </c>
    </row>
    <row r="46" spans="1:6" x14ac:dyDescent="0.25">
      <c r="A46" s="8"/>
      <c r="B46" s="20"/>
      <c r="C46" s="20"/>
      <c r="D46" s="20"/>
      <c r="E46" s="17"/>
      <c r="F46" s="16"/>
    </row>
    <row r="47" spans="1:6" x14ac:dyDescent="0.25">
      <c r="A47" s="8"/>
      <c r="B47" s="24" t="s">
        <v>40</v>
      </c>
      <c r="C47" s="25">
        <f>C26+C19+C13+C30</f>
        <v>1.825104761904762</v>
      </c>
      <c r="D47" s="26"/>
      <c r="E47" s="24" t="s">
        <v>41</v>
      </c>
      <c r="F47" s="25">
        <f>F45+F26+F16+F36</f>
        <v>4.8792592592592596</v>
      </c>
    </row>
    <row r="48" spans="1:6" x14ac:dyDescent="0.25">
      <c r="A48" s="8"/>
      <c r="B48" s="27"/>
      <c r="C48" s="26"/>
      <c r="D48" s="26"/>
      <c r="E48" s="27"/>
      <c r="F48" s="26"/>
    </row>
    <row r="49" spans="1:6" x14ac:dyDescent="0.25">
      <c r="A49" s="8"/>
      <c r="B49" s="24" t="s">
        <v>42</v>
      </c>
      <c r="C49" s="28"/>
      <c r="D49" s="28"/>
      <c r="E49" s="28"/>
      <c r="F49" s="25">
        <f>F47+C47</f>
        <v>6.7043640211640216</v>
      </c>
    </row>
    <row r="50" spans="1:6" x14ac:dyDescent="0.25">
      <c r="A50" s="8"/>
      <c r="B50" s="27"/>
      <c r="C50" s="27"/>
      <c r="D50" s="27"/>
      <c r="E50" s="27"/>
      <c r="F50" s="26"/>
    </row>
    <row r="51" spans="1:6" x14ac:dyDescent="0.25">
      <c r="A51" s="8"/>
      <c r="B51" s="24" t="s">
        <v>45</v>
      </c>
      <c r="C51" s="28"/>
      <c r="D51" s="28"/>
      <c r="E51" s="28"/>
      <c r="F51" s="34">
        <v>0.25</v>
      </c>
    </row>
    <row r="52" spans="1:6" x14ac:dyDescent="0.25">
      <c r="A52" s="8"/>
      <c r="B52" s="29"/>
      <c r="C52" s="29"/>
      <c r="D52" s="29"/>
      <c r="E52" s="29"/>
      <c r="F52" s="30"/>
    </row>
    <row r="53" spans="1:6" ht="15.75" x14ac:dyDescent="0.25">
      <c r="A53" s="8"/>
      <c r="B53" s="31" t="s">
        <v>43</v>
      </c>
      <c r="C53" s="32"/>
      <c r="D53" s="32"/>
      <c r="E53" s="32"/>
      <c r="F53" s="33">
        <f>(F49*F51)+F49</f>
        <v>8.3804550264550279</v>
      </c>
    </row>
  </sheetData>
  <mergeCells count="22">
    <mergeCell ref="B28:C28"/>
    <mergeCell ref="E28:F28"/>
    <mergeCell ref="E38:F38"/>
    <mergeCell ref="B9:F9"/>
    <mergeCell ref="B10:C10"/>
    <mergeCell ref="E10:F10"/>
    <mergeCell ref="B15:C15"/>
    <mergeCell ref="E18:F18"/>
    <mergeCell ref="B21:C21"/>
    <mergeCell ref="B5:D5"/>
    <mergeCell ref="E5:F5"/>
    <mergeCell ref="B6:D6"/>
    <mergeCell ref="E6:F6"/>
    <mergeCell ref="B7:F7"/>
    <mergeCell ref="B8:C8"/>
    <mergeCell ref="E8:F8"/>
    <mergeCell ref="B1:F1"/>
    <mergeCell ref="B2:F2"/>
    <mergeCell ref="B3:D3"/>
    <mergeCell ref="E3:F3"/>
    <mergeCell ref="B4:D4"/>
    <mergeCell ref="E4:F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Custo Por KM Edital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User</cp:lastModifiedBy>
  <cp:revision>1</cp:revision>
  <cp:lastPrinted>2022-04-26T19:05:07Z</cp:lastPrinted>
  <dcterms:created xsi:type="dcterms:W3CDTF">2015-05-07T11:14:26Z</dcterms:created>
  <dcterms:modified xsi:type="dcterms:W3CDTF">2022-04-26T19:24:33Z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